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480" windowHeight="9192" activeTab="0"/>
  </bookViews>
  <sheets>
    <sheet name="доходи" sheetId="1" r:id="rId1"/>
  </sheets>
  <definedNames>
    <definedName name="_xlnm.Print_Titles" localSheetId="0">'доходи'!$10:$13</definedName>
    <definedName name="_xlnm.Print_Area" localSheetId="0">'доходи'!$A$1:$G$96</definedName>
  </definedNames>
  <calcPr fullCalcOnLoad="1"/>
</workbook>
</file>

<file path=xl/sharedStrings.xml><?xml version="1.0" encoding="utf-8"?>
<sst xmlns="http://schemas.openxmlformats.org/spreadsheetml/2006/main" count="192" uniqueCount="150">
  <si>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</si>
  <si>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</si>
  <si>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</si>
  <si>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</si>
  <si>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</si>
  <si>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</si>
  <si>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</si>
  <si>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</si>
  <si>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</si>
  <si>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</si>
  <si>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</si>
  <si>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</si>
  <si>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</si>
  <si>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</si>
  <si>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</si>
  <si>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</si>
  <si>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</si>
  <si>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</si>
  <si>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</si>
  <si>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</si>
  <si>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</si>
  <si>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</si>
  <si>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</si>
  <si>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</si>
  <si>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</si>
  <si>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</si>
  <si>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</si>
  <si>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</si>
  <si>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</si>
  <si>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</si>
  <si>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</si>
  <si>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</si>
  <si>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</si>
  <si>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</si>
  <si>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</si>
  <si>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</si>
  <si>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</si>
  <si>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</si>
  <si>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</si>
  <si>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</si>
  <si>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</si>
  <si>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</si>
  <si>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Надходження коштів пайової участі у розвитку інфраструктури населеного пункту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</si>
  <si>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</si>
  <si>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</si>
  <si>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4.1.2</t>
  </si>
  <si>
    <t>4.1.3</t>
  </si>
  <si>
    <t>х</t>
  </si>
  <si>
    <t>Податок та збір на доходи фізичних осіб</t>
  </si>
  <si>
    <t>2.6</t>
  </si>
  <si>
    <t>Акцизний податок з реалізації суб’єктами господарювання роздрібної торгівлі підакцизних товарів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</si>
  <si>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</si>
  <si>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</si>
  <si>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</si>
  <si>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</si>
  <si>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 xml:space="preserve">Інші субвенції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</si>
  <si>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</si>
  <si>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</si>
  <si>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</si>
  <si>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</si>
  <si>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</si>
  <si>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</si>
  <si>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</si>
  <si>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</si>
  <si>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</si>
  <si>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</si>
  <si>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</si>
  <si>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</si>
  <si>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</si>
  <si>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</si>
  <si>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</si>
  <si>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</si>
  <si>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</si>
  <si>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від _____________ № _________ </t>
  </si>
  <si>
    <t>1.6.1</t>
  </si>
  <si>
    <t>1.6.2</t>
  </si>
  <si>
    <t>1.6.3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</si>
  <si>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</si>
  <si>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</si>
  <si>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</si>
  <si>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</si>
  <si>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>3,2</t>
  </si>
  <si>
    <t>4.2.1</t>
  </si>
  <si>
    <t>4.2.2</t>
  </si>
  <si>
    <t>4.2.3</t>
  </si>
  <si>
    <t>4.2.4</t>
  </si>
  <si>
    <t>4.2.5</t>
  </si>
  <si>
    <t>4.2.6</t>
  </si>
  <si>
    <t>4.2.7</t>
  </si>
  <si>
    <t>4.2.10</t>
  </si>
  <si>
    <t>Надходження коштів від Державного фонду дорогоцінних металів і дорогоцінного каміння</t>
  </si>
  <si>
    <t>Субвенції з державного бюджету</t>
  </si>
  <si>
    <t>Субвенції з місцевих бюджетів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</si>
  <si>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</si>
  <si>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</si>
  <si>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</si>
  <si>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</si>
  <si>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</si>
  <si>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Додаток №1</t>
  </si>
  <si>
    <t>Плата за встановлення земельного сервітуту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</si>
  <si>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</si>
  <si>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</si>
  <si>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Фактичні надходження звітного періоду</t>
  </si>
  <si>
    <t>Субвенція з місцевого бюджету на здійснення переданих видатків у сфері освіти за рахунок коштів освітньої субвенції</t>
  </si>
  <si>
    <t>грн.</t>
  </si>
  <si>
    <t>РАЗОМ ДОХОДІВ ПО ЗАГАЛЬНОМУ ФОНДУ                                                            (без урахування офіційних трансфертів)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</si>
  <si>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</si>
  <si>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</si>
  <si>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</si>
  <si>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РАЗОМ ДОХОДІВ ПО СПЕЦІАЛЬНОМУ ФОНДУ                                                           (без урахування офіційних трансфертів)</t>
  </si>
  <si>
    <t>5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</si>
  <si>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</si>
  <si>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РАЗОМ ДОХОДІВ ПО СПЕЦІАЛЬНОМУ ФОНДУ                                                           (з урахуванням офіційних трансфертів)</t>
  </si>
  <si>
    <t>Податок на майно, з них:</t>
  </si>
  <si>
    <t>податок на нерухоме майно, відмінне від земельної ділянки, сплачений юридичними та фізичними особами, які є власниками об’єктів житлової та нежитлової нерухомості</t>
  </si>
  <si>
    <t>плата за землю</t>
  </si>
  <si>
    <t>1.6.1.1</t>
  </si>
  <si>
    <t>1.6.1.2</t>
  </si>
  <si>
    <t>1.6.1.3</t>
  </si>
  <si>
    <t>транспортний податок з юридичних та фізичних осіб</t>
  </si>
  <si>
    <t>План за звітний період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</si>
  <si>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 до сімейних, та забезпечення житлом дітей сиріт, дітей, позбавлених батьківського піклування, осіб з їх числа, за рахунок відповідної субвенції з державного бюджету</t>
  </si>
  <si>
    <t>4.2.12</t>
  </si>
  <si>
    <t>4.2.13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</si>
  <si>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здержавного бюджету</t>
  </si>
  <si>
    <t>Плата за розміщення тимчасово вільних коштів місцевих бюджетів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</si>
  <si>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</si>
  <si>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Надходження коштів від відшкодування втрат сільськогосподарського і лісогосподарського виробництва  </t>
  </si>
  <si>
    <t>1.7</t>
  </si>
  <si>
    <t>3.1.1</t>
  </si>
  <si>
    <t>3.2.1</t>
  </si>
  <si>
    <t>3.2.2</t>
  </si>
  <si>
    <t>3.2.3</t>
  </si>
  <si>
    <t>3.2.4</t>
  </si>
  <si>
    <t xml:space="preserve">Виконання бюджету Южноукраїнської міської територіальної громади за доходами </t>
  </si>
  <si>
    <t xml:space="preserve">до рішення Южноукраїнської міської ради </t>
  </si>
  <si>
    <t>Відхилення                (+,-)                                             (5-4)</t>
  </si>
  <si>
    <t xml:space="preserve">Власні надходження бюджетних установ  </t>
  </si>
  <si>
    <t>ВСЬОГО ДОХОДІВ ПО ЗАГАЛЬНОМУ ФОНДУ                                                                                 (з урахуванням офіційних трансфертів)</t>
  </si>
  <si>
    <t>14557000000</t>
  </si>
  <si>
    <t>(код бюджету)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</si>
  <si>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</si>
  <si>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Рентна плата та плата за використання інших природних ресурсів </t>
  </si>
  <si>
    <t xml:space="preserve"> за 9 місяців 2021 року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</si>
  <si>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</si>
  <si>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у 8,3 р.б.</t>
  </si>
  <si>
    <t>у 4,5 р.б.</t>
  </si>
  <si>
    <t>у 1,8 р.б.</t>
  </si>
  <si>
    <t>О.А. Акуленко</t>
  </si>
  <si>
    <t>Секретар Южноукраїнської міської ради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</si>
</sst>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46">
    <font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88" fontId="2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188" fontId="7" fillId="0" borderId="0" xfId="0" applyNumberFormat="1" applyFont="1" applyFill="1" applyAlignment="1">
      <alignment horizontal="center"/>
    </xf>
    <xf numFmtId="188" fontId="7" fillId="0" borderId="0" xfId="0" applyNumberFormat="1" applyFont="1" applyAlignment="1">
      <alignment horizontal="center"/>
    </xf>
    <xf numFmtId="188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3" fontId="7" fillId="0" borderId="0" xfId="0" applyNumberFormat="1" applyFont="1" applyFill="1" applyAlignment="1">
      <alignment horizont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wrapText="1"/>
    </xf>
    <xf numFmtId="188" fontId="8" fillId="0" borderId="0" xfId="0" applyNumberFormat="1" applyFont="1" applyFill="1" applyAlignment="1">
      <alignment horizontal="left"/>
    </xf>
    <xf numFmtId="188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view="pageBreakPreview" zoomScale="76" zoomScaleSheetLayoutView="76" zoomScalePageLayoutView="0" workbookViewId="0" topLeftCell="A1">
      <selection activeCell="C10" sqref="C10:C12"/>
    </sheetView>
  </sheetViews>
  <sheetFormatPr defaultColWidth="9.125" defaultRowHeight="12.75"/>
  <cols>
    <col min="1" max="1" width="7.375" style="25" customWidth="1"/>
    <col min="2" max="2" width="11.25390625" style="1" customWidth="1"/>
    <col min="3" max="3" width="62.50390625" style="1" customWidth="1"/>
    <col min="4" max="4" width="20.625" style="24" customWidth="1"/>
    <col min="5" max="5" width="21.50390625" style="24" customWidth="1"/>
    <col min="6" max="6" width="20.00390625" style="26" customWidth="1"/>
    <col min="7" max="7" width="13.75390625" style="15" customWidth="1"/>
    <col min="8" max="16384" width="9.125" style="1" customWidth="1"/>
  </cols>
  <sheetData>
    <row r="1" spans="1:7" s="17" customFormat="1" ht="21">
      <c r="A1" s="28"/>
      <c r="B1" s="29"/>
      <c r="C1" s="29"/>
      <c r="D1" s="30"/>
      <c r="E1" s="61" t="s">
        <v>98</v>
      </c>
      <c r="F1" s="31"/>
      <c r="G1" s="31"/>
    </row>
    <row r="2" spans="1:7" s="17" customFormat="1" ht="21">
      <c r="A2" s="28"/>
      <c r="B2" s="29"/>
      <c r="C2" s="29"/>
      <c r="D2" s="30"/>
      <c r="E2" s="61" t="s">
        <v>135</v>
      </c>
      <c r="F2" s="31"/>
      <c r="G2" s="31"/>
    </row>
    <row r="3" spans="1:7" s="17" customFormat="1" ht="21">
      <c r="A3" s="28"/>
      <c r="B3" s="29"/>
      <c r="C3" s="29"/>
      <c r="D3" s="32"/>
      <c r="E3" s="62" t="s">
        <v>73</v>
      </c>
      <c r="F3" s="32"/>
      <c r="G3" s="32"/>
    </row>
    <row r="4" spans="1:7" s="17" customFormat="1" ht="18" customHeight="1">
      <c r="A4" s="33"/>
      <c r="B4" s="40"/>
      <c r="C4" s="40"/>
      <c r="D4" s="40"/>
      <c r="E4" s="40"/>
      <c r="F4" s="40"/>
      <c r="G4" s="40"/>
    </row>
    <row r="5" spans="1:7" s="17" customFormat="1" ht="18">
      <c r="A5" s="63" t="s">
        <v>134</v>
      </c>
      <c r="B5" s="63"/>
      <c r="C5" s="63"/>
      <c r="D5" s="63"/>
      <c r="E5" s="63"/>
      <c r="F5" s="63"/>
      <c r="G5" s="63"/>
    </row>
    <row r="6" spans="1:7" s="17" customFormat="1" ht="18">
      <c r="A6" s="63" t="s">
        <v>143</v>
      </c>
      <c r="B6" s="63"/>
      <c r="C6" s="63"/>
      <c r="D6" s="63"/>
      <c r="E6" s="63"/>
      <c r="F6" s="63"/>
      <c r="G6" s="63"/>
    </row>
    <row r="7" spans="1:7" s="17" customFormat="1" ht="21">
      <c r="A7" s="41" t="s">
        <v>139</v>
      </c>
      <c r="B7" s="41"/>
      <c r="C7" s="34"/>
      <c r="D7" s="34"/>
      <c r="E7" s="34"/>
      <c r="F7" s="34"/>
      <c r="G7" s="34"/>
    </row>
    <row r="8" spans="1:7" s="17" customFormat="1" ht="21">
      <c r="A8" s="42" t="s">
        <v>140</v>
      </c>
      <c r="B8" s="42"/>
      <c r="C8" s="34"/>
      <c r="D8" s="34"/>
      <c r="E8" s="34"/>
      <c r="F8" s="34"/>
      <c r="G8" s="34"/>
    </row>
    <row r="9" spans="1:7" s="17" customFormat="1" ht="15" customHeight="1">
      <c r="A9" s="33"/>
      <c r="B9" s="35"/>
      <c r="C9" s="35"/>
      <c r="D9" s="30"/>
      <c r="E9" s="30"/>
      <c r="F9" s="30"/>
      <c r="G9" s="39" t="s">
        <v>104</v>
      </c>
    </row>
    <row r="10" spans="1:11" s="17" customFormat="1" ht="12.75">
      <c r="A10" s="43" t="s">
        <v>14</v>
      </c>
      <c r="B10" s="46" t="s">
        <v>0</v>
      </c>
      <c r="C10" s="46" t="s">
        <v>1</v>
      </c>
      <c r="D10" s="59" t="s">
        <v>120</v>
      </c>
      <c r="E10" s="48" t="s">
        <v>102</v>
      </c>
      <c r="F10" s="48" t="s">
        <v>136</v>
      </c>
      <c r="G10" s="51" t="s">
        <v>13</v>
      </c>
      <c r="H10" s="18"/>
      <c r="I10" s="18"/>
      <c r="J10" s="18"/>
      <c r="K10" s="18"/>
    </row>
    <row r="11" spans="1:11" s="17" customFormat="1" ht="12.75" customHeight="1">
      <c r="A11" s="44"/>
      <c r="B11" s="46"/>
      <c r="C11" s="46"/>
      <c r="D11" s="59"/>
      <c r="E11" s="49"/>
      <c r="F11" s="49"/>
      <c r="G11" s="51"/>
      <c r="H11" s="18"/>
      <c r="I11" s="18"/>
      <c r="J11" s="18"/>
      <c r="K11" s="18"/>
    </row>
    <row r="12" spans="1:11" s="17" customFormat="1" ht="30" customHeight="1">
      <c r="A12" s="45"/>
      <c r="B12" s="46"/>
      <c r="C12" s="46"/>
      <c r="D12" s="59"/>
      <c r="E12" s="50"/>
      <c r="F12" s="50"/>
      <c r="G12" s="51"/>
      <c r="H12" s="18"/>
      <c r="I12" s="18"/>
      <c r="J12" s="18"/>
      <c r="K12" s="18"/>
    </row>
    <row r="13" spans="1:11" s="17" customFormat="1" ht="21" customHeight="1">
      <c r="A13" s="4" t="s">
        <v>31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5">
        <v>7</v>
      </c>
      <c r="H13" s="18"/>
      <c r="I13" s="18"/>
      <c r="J13" s="18"/>
      <c r="K13" s="18"/>
    </row>
    <row r="14" spans="1:11" s="17" customFormat="1" ht="24.75" customHeight="1">
      <c r="A14" s="52" t="s">
        <v>32</v>
      </c>
      <c r="B14" s="53"/>
      <c r="C14" s="53"/>
      <c r="D14" s="53"/>
      <c r="E14" s="53"/>
      <c r="F14" s="53"/>
      <c r="G14" s="54"/>
      <c r="H14" s="18"/>
      <c r="I14" s="18"/>
      <c r="J14" s="18"/>
      <c r="K14" s="18"/>
    </row>
    <row r="15" spans="1:7" s="17" customFormat="1" ht="28.5" customHeight="1">
      <c r="A15" s="4">
        <v>1</v>
      </c>
      <c r="B15" s="6">
        <v>10000000</v>
      </c>
      <c r="C15" s="7" t="s">
        <v>2</v>
      </c>
      <c r="D15" s="38">
        <f>D16+D17+D21+D22+D26+D28+D29+D19+D20</f>
        <v>420553370</v>
      </c>
      <c r="E15" s="38">
        <f>E16+E17+E21+E22+E26+E28+E29+E19+E20+E18</f>
        <v>429215070.56000006</v>
      </c>
      <c r="F15" s="38">
        <f>F16+F17+F21+F22+F26+F28+F29+F19+F20</f>
        <v>8660948.509999985</v>
      </c>
      <c r="G15" s="12">
        <f aca="true" t="shared" si="0" ref="G15:G26">E15/D15*100</f>
        <v>102.05959604128248</v>
      </c>
    </row>
    <row r="16" spans="1:7" s="17" customFormat="1" ht="31.5" customHeight="1">
      <c r="A16" s="4" t="s">
        <v>15</v>
      </c>
      <c r="B16" s="6">
        <v>11010000</v>
      </c>
      <c r="C16" s="7" t="s">
        <v>48</v>
      </c>
      <c r="D16" s="38">
        <v>362560000</v>
      </c>
      <c r="E16" s="38">
        <v>367378894.27</v>
      </c>
      <c r="F16" s="38">
        <f aca="true" t="shared" si="1" ref="F16:F74">E16-D16</f>
        <v>4818894.269999981</v>
      </c>
      <c r="G16" s="12">
        <f t="shared" si="0"/>
        <v>101.3291301494925</v>
      </c>
    </row>
    <row r="17" spans="1:7" s="17" customFormat="1" ht="42" customHeight="1">
      <c r="A17" s="4" t="s">
        <v>16</v>
      </c>
      <c r="B17" s="6">
        <v>11020200</v>
      </c>
      <c r="C17" s="7" t="s">
        <v>80</v>
      </c>
      <c r="D17" s="38">
        <v>22000</v>
      </c>
      <c r="E17" s="38">
        <v>183018.34</v>
      </c>
      <c r="F17" s="38">
        <f t="shared" si="1"/>
        <v>161018.34</v>
      </c>
      <c r="G17" s="12" t="s">
        <v>145</v>
      </c>
    </row>
    <row r="18" spans="1:7" s="17" customFormat="1" ht="42" customHeight="1">
      <c r="A18" s="4"/>
      <c r="B18" s="6">
        <v>13000000</v>
      </c>
      <c r="C18" s="7" t="s">
        <v>142</v>
      </c>
      <c r="D18" s="38">
        <v>0</v>
      </c>
      <c r="E18" s="38">
        <v>752.05</v>
      </c>
      <c r="F18" s="38">
        <f t="shared" si="1"/>
        <v>752.05</v>
      </c>
      <c r="G18" s="12" t="s">
        <v>47</v>
      </c>
    </row>
    <row r="19" spans="1:7" s="17" customFormat="1" ht="46.5" customHeight="1">
      <c r="A19" s="4" t="s">
        <v>17</v>
      </c>
      <c r="B19" s="6">
        <v>14021900</v>
      </c>
      <c r="C19" s="7" t="s">
        <v>77</v>
      </c>
      <c r="D19" s="38">
        <v>680000</v>
      </c>
      <c r="E19" s="38">
        <v>684700.1</v>
      </c>
      <c r="F19" s="38">
        <f t="shared" si="1"/>
        <v>4700.099999999977</v>
      </c>
      <c r="G19" s="12">
        <f>E19/D19*100</f>
        <v>100.69119117647058</v>
      </c>
    </row>
    <row r="20" spans="1:7" s="17" customFormat="1" ht="42" customHeight="1">
      <c r="A20" s="4" t="s">
        <v>18</v>
      </c>
      <c r="B20" s="6">
        <v>14031900</v>
      </c>
      <c r="C20" s="7" t="s">
        <v>78</v>
      </c>
      <c r="D20" s="38">
        <v>2320000</v>
      </c>
      <c r="E20" s="38">
        <v>2325371.25</v>
      </c>
      <c r="F20" s="38">
        <f t="shared" si="1"/>
        <v>5371.25</v>
      </c>
      <c r="G20" s="12">
        <f>E20/D20*100</f>
        <v>100.23151939655173</v>
      </c>
    </row>
    <row r="21" spans="1:7" s="17" customFormat="1" ht="44.25" customHeight="1">
      <c r="A21" s="4" t="s">
        <v>19</v>
      </c>
      <c r="B21" s="6">
        <v>14040000</v>
      </c>
      <c r="C21" s="7" t="s">
        <v>50</v>
      </c>
      <c r="D21" s="38">
        <v>5715000</v>
      </c>
      <c r="E21" s="38">
        <v>6814406.29</v>
      </c>
      <c r="F21" s="38">
        <f t="shared" si="1"/>
        <v>1099406.29</v>
      </c>
      <c r="G21" s="12">
        <f t="shared" si="0"/>
        <v>119.23720542432197</v>
      </c>
    </row>
    <row r="22" spans="1:7" s="17" customFormat="1" ht="33" customHeight="1">
      <c r="A22" s="4" t="s">
        <v>74</v>
      </c>
      <c r="B22" s="6">
        <v>18010000</v>
      </c>
      <c r="C22" s="7" t="s">
        <v>113</v>
      </c>
      <c r="D22" s="38">
        <f>D23+D24+D25</f>
        <v>32679700</v>
      </c>
      <c r="E22" s="38">
        <f>E23+E24+E25</f>
        <v>33448435.280000005</v>
      </c>
      <c r="F22" s="38">
        <f t="shared" si="1"/>
        <v>768735.2800000049</v>
      </c>
      <c r="G22" s="12">
        <f t="shared" si="0"/>
        <v>102.35233273255264</v>
      </c>
    </row>
    <row r="23" spans="1:7" s="17" customFormat="1" ht="46.5">
      <c r="A23" s="4" t="s">
        <v>116</v>
      </c>
      <c r="B23" s="6"/>
      <c r="C23" s="7" t="s">
        <v>114</v>
      </c>
      <c r="D23" s="38">
        <f>5500+224000+330000+775000</f>
        <v>1334500</v>
      </c>
      <c r="E23" s="38">
        <f>8802.65+225659.3+342188.7+782183.67</f>
        <v>1358834.32</v>
      </c>
      <c r="F23" s="38">
        <f t="shared" si="1"/>
        <v>24334.320000000065</v>
      </c>
      <c r="G23" s="12">
        <f t="shared" si="0"/>
        <v>101.82347845635068</v>
      </c>
    </row>
    <row r="24" spans="1:7" s="17" customFormat="1" ht="26.25" customHeight="1">
      <c r="A24" s="4" t="s">
        <v>117</v>
      </c>
      <c r="B24" s="6"/>
      <c r="C24" s="7" t="s">
        <v>115</v>
      </c>
      <c r="D24" s="38">
        <f>25920000+2847200+143400+2434600</f>
        <v>31345200</v>
      </c>
      <c r="E24" s="38">
        <f>26140869.78+2939745.03+240766.92+2709372.06</f>
        <v>32030753.790000003</v>
      </c>
      <c r="F24" s="38">
        <f t="shared" si="1"/>
        <v>685553.7900000028</v>
      </c>
      <c r="G24" s="12">
        <f t="shared" si="0"/>
        <v>102.18710931817311</v>
      </c>
    </row>
    <row r="25" spans="1:7" s="17" customFormat="1" ht="15">
      <c r="A25" s="4" t="s">
        <v>118</v>
      </c>
      <c r="B25" s="6"/>
      <c r="C25" s="7" t="s">
        <v>119</v>
      </c>
      <c r="D25" s="38">
        <v>0</v>
      </c>
      <c r="E25" s="38">
        <v>58847.17</v>
      </c>
      <c r="F25" s="38">
        <f t="shared" si="1"/>
        <v>58847.17</v>
      </c>
      <c r="G25" s="12" t="s">
        <v>47</v>
      </c>
    </row>
    <row r="26" spans="1:7" s="17" customFormat="1" ht="24" customHeight="1">
      <c r="A26" s="4" t="s">
        <v>75</v>
      </c>
      <c r="B26" s="6">
        <v>18030000</v>
      </c>
      <c r="C26" s="7" t="s">
        <v>37</v>
      </c>
      <c r="D26" s="38">
        <v>6470</v>
      </c>
      <c r="E26" s="38">
        <v>11368</v>
      </c>
      <c r="F26" s="38">
        <f t="shared" si="1"/>
        <v>4898</v>
      </c>
      <c r="G26" s="12">
        <f t="shared" si="0"/>
        <v>175.70324574961361</v>
      </c>
    </row>
    <row r="27" spans="1:7" s="17" customFormat="1" ht="30.75" hidden="1">
      <c r="A27" s="4" t="s">
        <v>76</v>
      </c>
      <c r="B27" s="6">
        <v>18040000</v>
      </c>
      <c r="C27" s="7" t="s">
        <v>51</v>
      </c>
      <c r="D27" s="38">
        <v>0</v>
      </c>
      <c r="E27" s="38">
        <v>0</v>
      </c>
      <c r="F27" s="38">
        <f t="shared" si="1"/>
        <v>0</v>
      </c>
      <c r="G27" s="12" t="s">
        <v>47</v>
      </c>
    </row>
    <row r="28" spans="1:7" s="17" customFormat="1" ht="27" customHeight="1">
      <c r="A28" s="4" t="s">
        <v>76</v>
      </c>
      <c r="B28" s="6">
        <v>18050000</v>
      </c>
      <c r="C28" s="7" t="s">
        <v>3</v>
      </c>
      <c r="D28" s="38">
        <v>16570200</v>
      </c>
      <c r="E28" s="38">
        <v>18368016.18</v>
      </c>
      <c r="F28" s="38">
        <f t="shared" si="1"/>
        <v>1797816.1799999997</v>
      </c>
      <c r="G28" s="12">
        <f>E28/D28*100</f>
        <v>110.84969511532752</v>
      </c>
    </row>
    <row r="29" spans="1:7" s="17" customFormat="1" ht="51" customHeight="1">
      <c r="A29" s="4" t="s">
        <v>128</v>
      </c>
      <c r="B29" s="6">
        <v>19090000</v>
      </c>
      <c r="C29" s="7" t="s">
        <v>126</v>
      </c>
      <c r="D29" s="38">
        <v>0</v>
      </c>
      <c r="E29" s="38">
        <v>108.8</v>
      </c>
      <c r="F29" s="38">
        <f t="shared" si="1"/>
        <v>108.8</v>
      </c>
      <c r="G29" s="12" t="s">
        <v>47</v>
      </c>
    </row>
    <row r="30" spans="1:7" s="17" customFormat="1" ht="21.75" customHeight="1">
      <c r="A30" s="4" t="s">
        <v>21</v>
      </c>
      <c r="B30" s="6">
        <v>20000000</v>
      </c>
      <c r="C30" s="7" t="s">
        <v>5</v>
      </c>
      <c r="D30" s="38">
        <f>D32+D33+D34+D36+D41+D42+D43+D35</f>
        <v>995850</v>
      </c>
      <c r="E30" s="38">
        <f>E32+E33+E34+E36+E41+E42+E43+E35+E31</f>
        <v>4460134.04</v>
      </c>
      <c r="F30" s="38">
        <f t="shared" si="1"/>
        <v>3464284.04</v>
      </c>
      <c r="G30" s="12" t="s">
        <v>146</v>
      </c>
    </row>
    <row r="31" spans="1:7" s="17" customFormat="1" ht="29.25" customHeight="1">
      <c r="A31" s="4" t="s">
        <v>22</v>
      </c>
      <c r="B31" s="6">
        <v>21050000</v>
      </c>
      <c r="C31" s="7" t="s">
        <v>125</v>
      </c>
      <c r="D31" s="38">
        <v>0</v>
      </c>
      <c r="E31" s="38">
        <v>2495342.47</v>
      </c>
      <c r="F31" s="38">
        <f t="shared" si="1"/>
        <v>2495342.47</v>
      </c>
      <c r="G31" s="12" t="s">
        <v>47</v>
      </c>
    </row>
    <row r="32" spans="1:7" s="17" customFormat="1" ht="15" hidden="1">
      <c r="A32" s="4" t="s">
        <v>23</v>
      </c>
      <c r="B32" s="6">
        <v>21080500</v>
      </c>
      <c r="C32" s="7" t="s">
        <v>20</v>
      </c>
      <c r="D32" s="38"/>
      <c r="E32" s="38"/>
      <c r="F32" s="38">
        <f t="shared" si="1"/>
        <v>0</v>
      </c>
      <c r="G32" s="12" t="s">
        <v>47</v>
      </c>
    </row>
    <row r="33" spans="1:7" s="17" customFormat="1" ht="25.5" customHeight="1">
      <c r="A33" s="4" t="s">
        <v>23</v>
      </c>
      <c r="B33" s="6">
        <v>21081100</v>
      </c>
      <c r="C33" s="7" t="s">
        <v>6</v>
      </c>
      <c r="D33" s="38">
        <v>7000</v>
      </c>
      <c r="E33" s="38">
        <v>12670</v>
      </c>
      <c r="F33" s="38">
        <f t="shared" si="1"/>
        <v>5670</v>
      </c>
      <c r="G33" s="12" t="s">
        <v>147</v>
      </c>
    </row>
    <row r="34" spans="1:7" s="17" customFormat="1" ht="46.5">
      <c r="A34" s="4" t="s">
        <v>25</v>
      </c>
      <c r="B34" s="6">
        <v>21081500</v>
      </c>
      <c r="C34" s="7" t="s">
        <v>58</v>
      </c>
      <c r="D34" s="38">
        <v>0</v>
      </c>
      <c r="E34" s="38">
        <v>16540</v>
      </c>
      <c r="F34" s="38">
        <f t="shared" si="1"/>
        <v>16540</v>
      </c>
      <c r="G34" s="12" t="s">
        <v>47</v>
      </c>
    </row>
    <row r="35" spans="1:7" s="17" customFormat="1" ht="26.25" customHeight="1">
      <c r="A35" s="4" t="s">
        <v>24</v>
      </c>
      <c r="B35" s="6">
        <v>21081700</v>
      </c>
      <c r="C35" s="7" t="s">
        <v>99</v>
      </c>
      <c r="D35" s="38">
        <v>44000</v>
      </c>
      <c r="E35" s="38">
        <v>55071.25</v>
      </c>
      <c r="F35" s="38">
        <f t="shared" si="1"/>
        <v>11071.25</v>
      </c>
      <c r="G35" s="12">
        <f aca="true" t="shared" si="2" ref="G35:G44">E35/D35*100</f>
        <v>125.16193181818183</v>
      </c>
    </row>
    <row r="36" spans="1:7" s="17" customFormat="1" ht="26.25" customHeight="1">
      <c r="A36" s="4" t="s">
        <v>25</v>
      </c>
      <c r="B36" s="6">
        <v>22010000</v>
      </c>
      <c r="C36" s="7" t="s">
        <v>62</v>
      </c>
      <c r="D36" s="38">
        <v>625950</v>
      </c>
      <c r="E36" s="38">
        <v>959785.29</v>
      </c>
      <c r="F36" s="38">
        <f t="shared" si="1"/>
        <v>333835.29000000004</v>
      </c>
      <c r="G36" s="12">
        <f t="shared" si="2"/>
        <v>153.33258087706687</v>
      </c>
    </row>
    <row r="37" spans="1:7" s="17" customFormat="1" ht="46.5" hidden="1">
      <c r="A37" s="4" t="s">
        <v>63</v>
      </c>
      <c r="B37" s="6">
        <v>22010300</v>
      </c>
      <c r="C37" s="27" t="s">
        <v>68</v>
      </c>
      <c r="D37" s="38">
        <v>35600</v>
      </c>
      <c r="E37" s="38">
        <v>52877</v>
      </c>
      <c r="F37" s="38">
        <f>E37-D37</f>
        <v>17277</v>
      </c>
      <c r="G37" s="12">
        <f t="shared" si="2"/>
        <v>148.5308988764045</v>
      </c>
    </row>
    <row r="38" spans="1:7" s="17" customFormat="1" ht="30.75" customHeight="1" hidden="1">
      <c r="A38" s="4" t="s">
        <v>64</v>
      </c>
      <c r="B38" s="6">
        <v>22012500</v>
      </c>
      <c r="C38" s="7" t="s">
        <v>52</v>
      </c>
      <c r="D38" s="38">
        <v>674800</v>
      </c>
      <c r="E38" s="38">
        <v>841933.12</v>
      </c>
      <c r="F38" s="38">
        <f t="shared" si="1"/>
        <v>167133.12</v>
      </c>
      <c r="G38" s="12">
        <f t="shared" si="2"/>
        <v>124.76780082987551</v>
      </c>
    </row>
    <row r="39" spans="1:7" s="17" customFormat="1" ht="51.75" customHeight="1" hidden="1">
      <c r="A39" s="4" t="s">
        <v>66</v>
      </c>
      <c r="B39" s="6">
        <v>22012600</v>
      </c>
      <c r="C39" s="7" t="s">
        <v>65</v>
      </c>
      <c r="D39" s="38">
        <v>101100</v>
      </c>
      <c r="E39" s="38">
        <v>120830</v>
      </c>
      <c r="F39" s="38">
        <f t="shared" si="1"/>
        <v>19730</v>
      </c>
      <c r="G39" s="12">
        <f t="shared" si="2"/>
        <v>119.51533135509396</v>
      </c>
    </row>
    <row r="40" spans="1:7" s="17" customFormat="1" ht="93" hidden="1">
      <c r="A40" s="4" t="s">
        <v>69</v>
      </c>
      <c r="B40" s="6">
        <v>22012900</v>
      </c>
      <c r="C40" s="27" t="s">
        <v>67</v>
      </c>
      <c r="D40" s="38">
        <v>5700</v>
      </c>
      <c r="E40" s="38">
        <v>7684</v>
      </c>
      <c r="F40" s="38">
        <f t="shared" si="1"/>
        <v>1984</v>
      </c>
      <c r="G40" s="12">
        <f t="shared" si="2"/>
        <v>134.80701754385964</v>
      </c>
    </row>
    <row r="41" spans="1:7" s="17" customFormat="1" ht="45.75" customHeight="1">
      <c r="A41" s="4" t="s">
        <v>26</v>
      </c>
      <c r="B41" s="6">
        <v>22080400</v>
      </c>
      <c r="C41" s="7" t="s">
        <v>7</v>
      </c>
      <c r="D41" s="38">
        <v>299700</v>
      </c>
      <c r="E41" s="38">
        <v>335449.98</v>
      </c>
      <c r="F41" s="38">
        <f t="shared" si="1"/>
        <v>35749.97999999998</v>
      </c>
      <c r="G41" s="12">
        <f t="shared" si="2"/>
        <v>111.92858858858858</v>
      </c>
    </row>
    <row r="42" spans="1:7" s="17" customFormat="1" ht="30" customHeight="1">
      <c r="A42" s="4" t="s">
        <v>49</v>
      </c>
      <c r="B42" s="6">
        <v>22090000</v>
      </c>
      <c r="C42" s="7" t="s">
        <v>8</v>
      </c>
      <c r="D42" s="38">
        <v>19200</v>
      </c>
      <c r="E42" s="38">
        <v>20054.75</v>
      </c>
      <c r="F42" s="38">
        <f t="shared" si="1"/>
        <v>854.75</v>
      </c>
      <c r="G42" s="12">
        <f>E42/D42*100</f>
        <v>104.45182291666666</v>
      </c>
    </row>
    <row r="43" spans="1:7" s="17" customFormat="1" ht="30" customHeight="1">
      <c r="A43" s="4" t="s">
        <v>59</v>
      </c>
      <c r="B43" s="6">
        <v>24060300</v>
      </c>
      <c r="C43" s="7" t="s">
        <v>20</v>
      </c>
      <c r="D43" s="38">
        <v>0</v>
      </c>
      <c r="E43" s="38">
        <v>565220.3</v>
      </c>
      <c r="F43" s="38">
        <f t="shared" si="1"/>
        <v>565220.3</v>
      </c>
      <c r="G43" s="12" t="s">
        <v>47</v>
      </c>
    </row>
    <row r="44" spans="1:7" s="17" customFormat="1" ht="15" hidden="1">
      <c r="A44" s="4" t="s">
        <v>41</v>
      </c>
      <c r="B44" s="6">
        <v>24060600</v>
      </c>
      <c r="C44" s="7" t="s">
        <v>20</v>
      </c>
      <c r="D44" s="38">
        <v>0</v>
      </c>
      <c r="E44" s="38">
        <v>0</v>
      </c>
      <c r="F44" s="38">
        <f t="shared" si="1"/>
        <v>0</v>
      </c>
      <c r="G44" s="12" t="e">
        <f t="shared" si="2"/>
        <v>#DIV/0!</v>
      </c>
    </row>
    <row r="45" spans="1:7" s="17" customFormat="1" ht="15" hidden="1">
      <c r="A45" s="4" t="s">
        <v>27</v>
      </c>
      <c r="B45" s="6">
        <v>30000000</v>
      </c>
      <c r="C45" s="7" t="s">
        <v>9</v>
      </c>
      <c r="D45" s="38">
        <v>0</v>
      </c>
      <c r="E45" s="38">
        <f>E46+E47</f>
        <v>0</v>
      </c>
      <c r="F45" s="38">
        <f t="shared" si="1"/>
        <v>0</v>
      </c>
      <c r="G45" s="12" t="s">
        <v>47</v>
      </c>
    </row>
    <row r="46" spans="1:7" s="17" customFormat="1" ht="62.25" hidden="1">
      <c r="A46" s="4" t="s">
        <v>28</v>
      </c>
      <c r="B46" s="6">
        <v>31010200</v>
      </c>
      <c r="C46" s="7" t="s">
        <v>53</v>
      </c>
      <c r="D46" s="38">
        <v>0</v>
      </c>
      <c r="E46" s="38">
        <v>0</v>
      </c>
      <c r="F46" s="38">
        <f t="shared" si="1"/>
        <v>0</v>
      </c>
      <c r="G46" s="12" t="s">
        <v>47</v>
      </c>
    </row>
    <row r="47" spans="1:7" s="17" customFormat="1" ht="30.75" hidden="1">
      <c r="A47" s="4" t="s">
        <v>81</v>
      </c>
      <c r="B47" s="6">
        <v>31020000</v>
      </c>
      <c r="C47" s="7" t="s">
        <v>90</v>
      </c>
      <c r="D47" s="38">
        <v>0</v>
      </c>
      <c r="E47" s="38">
        <v>0</v>
      </c>
      <c r="F47" s="38">
        <f t="shared" si="1"/>
        <v>0</v>
      </c>
      <c r="G47" s="12" t="s">
        <v>47</v>
      </c>
    </row>
    <row r="48" spans="1:7" s="17" customFormat="1" ht="37.5" customHeight="1">
      <c r="A48" s="55" t="s">
        <v>105</v>
      </c>
      <c r="B48" s="56"/>
      <c r="C48" s="56"/>
      <c r="D48" s="38">
        <f>D15+D30+D45</f>
        <v>421549220</v>
      </c>
      <c r="E48" s="38">
        <f>E15+E30+E45</f>
        <v>433675204.6000001</v>
      </c>
      <c r="F48" s="38">
        <f t="shared" si="1"/>
        <v>12125984.600000083</v>
      </c>
      <c r="G48" s="12">
        <f aca="true" t="shared" si="3" ref="G48:G74">E48/D48*100</f>
        <v>102.87652877165804</v>
      </c>
    </row>
    <row r="49" spans="1:7" s="17" customFormat="1" ht="29.25" customHeight="1">
      <c r="A49" s="4" t="s">
        <v>27</v>
      </c>
      <c r="B49" s="6">
        <v>40000000</v>
      </c>
      <c r="C49" s="7" t="s">
        <v>10</v>
      </c>
      <c r="D49" s="38">
        <f>D53+D50+D58</f>
        <v>65007744</v>
      </c>
      <c r="E49" s="38">
        <f>E53+E50+E58</f>
        <v>64281709.68</v>
      </c>
      <c r="F49" s="38">
        <f t="shared" si="1"/>
        <v>-726034.3200000003</v>
      </c>
      <c r="G49" s="12">
        <f t="shared" si="3"/>
        <v>98.88315718201204</v>
      </c>
    </row>
    <row r="50" spans="1:7" s="17" customFormat="1" ht="15" customHeight="1" hidden="1">
      <c r="A50" s="4" t="s">
        <v>29</v>
      </c>
      <c r="B50" s="6">
        <v>41020000</v>
      </c>
      <c r="C50" s="7" t="s">
        <v>11</v>
      </c>
      <c r="D50" s="38">
        <f>D51+D52</f>
        <v>0</v>
      </c>
      <c r="E50" s="38">
        <f>E51+E52</f>
        <v>0</v>
      </c>
      <c r="F50" s="38">
        <f t="shared" si="1"/>
        <v>0</v>
      </c>
      <c r="G50" s="12" t="e">
        <f t="shared" si="3"/>
        <v>#DIV/0!</v>
      </c>
    </row>
    <row r="51" spans="1:7" s="17" customFormat="1" ht="0.75" customHeight="1" hidden="1">
      <c r="A51" s="4" t="s">
        <v>30</v>
      </c>
      <c r="B51" s="6">
        <v>41020601</v>
      </c>
      <c r="C51" s="7" t="s">
        <v>12</v>
      </c>
      <c r="D51" s="38"/>
      <c r="E51" s="38"/>
      <c r="F51" s="38">
        <f t="shared" si="1"/>
        <v>0</v>
      </c>
      <c r="G51" s="12" t="e">
        <f t="shared" si="3"/>
        <v>#DIV/0!</v>
      </c>
    </row>
    <row r="52" spans="1:7" s="17" customFormat="1" ht="46.5" hidden="1">
      <c r="A52" s="4" t="s">
        <v>39</v>
      </c>
      <c r="B52" s="6">
        <v>41021201</v>
      </c>
      <c r="C52" s="7" t="s">
        <v>40</v>
      </c>
      <c r="D52" s="38"/>
      <c r="E52" s="38"/>
      <c r="F52" s="38">
        <f t="shared" si="1"/>
        <v>0</v>
      </c>
      <c r="G52" s="12" t="e">
        <f t="shared" si="3"/>
        <v>#DIV/0!</v>
      </c>
    </row>
    <row r="53" spans="1:7" s="17" customFormat="1" ht="36" customHeight="1">
      <c r="A53" s="4" t="s">
        <v>28</v>
      </c>
      <c r="B53" s="6">
        <v>41030000</v>
      </c>
      <c r="C53" s="7" t="s">
        <v>91</v>
      </c>
      <c r="D53" s="38">
        <f>SUM(D54:D57)</f>
        <v>55983025</v>
      </c>
      <c r="E53" s="38">
        <f>SUM(E54:E57)</f>
        <v>55983025</v>
      </c>
      <c r="F53" s="38">
        <f t="shared" si="1"/>
        <v>0</v>
      </c>
      <c r="G53" s="12">
        <f t="shared" si="3"/>
        <v>100</v>
      </c>
    </row>
    <row r="54" spans="1:7" s="17" customFormat="1" ht="15">
      <c r="A54" s="4" t="s">
        <v>129</v>
      </c>
      <c r="B54" s="6">
        <v>41033900</v>
      </c>
      <c r="C54" s="36" t="s">
        <v>54</v>
      </c>
      <c r="D54" s="38">
        <v>55406400</v>
      </c>
      <c r="E54" s="38">
        <v>55406400</v>
      </c>
      <c r="F54" s="38">
        <f t="shared" si="1"/>
        <v>0</v>
      </c>
      <c r="G54" s="12">
        <f t="shared" si="3"/>
        <v>100</v>
      </c>
    </row>
    <row r="55" spans="1:7" s="17" customFormat="1" ht="46.5">
      <c r="A55" s="4" t="s">
        <v>45</v>
      </c>
      <c r="B55" s="6">
        <v>41035500</v>
      </c>
      <c r="C55" s="36" t="s">
        <v>144</v>
      </c>
      <c r="D55" s="38">
        <v>576625</v>
      </c>
      <c r="E55" s="38">
        <v>576625</v>
      </c>
      <c r="F55" s="38">
        <f t="shared" si="1"/>
        <v>0</v>
      </c>
      <c r="G55" s="12">
        <f t="shared" si="3"/>
        <v>100</v>
      </c>
    </row>
    <row r="56" spans="1:7" s="17" customFormat="1" ht="46.5" hidden="1">
      <c r="A56" s="4" t="s">
        <v>46</v>
      </c>
      <c r="B56" s="6">
        <v>41034500</v>
      </c>
      <c r="C56" s="36" t="s">
        <v>70</v>
      </c>
      <c r="D56" s="38"/>
      <c r="E56" s="38"/>
      <c r="F56" s="38">
        <f t="shared" si="1"/>
        <v>0</v>
      </c>
      <c r="G56" s="12" t="e">
        <f t="shared" si="3"/>
        <v>#DIV/0!</v>
      </c>
    </row>
    <row r="57" spans="1:7" s="17" customFormat="1" ht="62.25" hidden="1">
      <c r="A57" s="4" t="s">
        <v>46</v>
      </c>
      <c r="B57" s="6">
        <v>41035100</v>
      </c>
      <c r="C57" s="36" t="s">
        <v>60</v>
      </c>
      <c r="D57" s="38"/>
      <c r="E57" s="38"/>
      <c r="F57" s="38">
        <f t="shared" si="1"/>
        <v>0</v>
      </c>
      <c r="G57" s="12" t="e">
        <f t="shared" si="3"/>
        <v>#DIV/0!</v>
      </c>
    </row>
    <row r="58" spans="1:7" s="17" customFormat="1" ht="30" customHeight="1">
      <c r="A58" s="4" t="s">
        <v>71</v>
      </c>
      <c r="B58" s="6">
        <v>41050000</v>
      </c>
      <c r="C58" s="36" t="s">
        <v>92</v>
      </c>
      <c r="D58" s="38">
        <f>D59+D60+D61+D63+D69+D71+D72+D66+D67+D68+D70+D62+D64+D65+D73</f>
        <v>9024719</v>
      </c>
      <c r="E58" s="38">
        <f>E59+E60+E61+E63+E69+E71+E72+E66+E67+E68+E70+E62+E64+E65+E73</f>
        <v>8298684.68</v>
      </c>
      <c r="F58" s="38">
        <f t="shared" si="1"/>
        <v>-726034.3200000003</v>
      </c>
      <c r="G58" s="12">
        <f t="shared" si="3"/>
        <v>91.95504790786283</v>
      </c>
    </row>
    <row r="59" spans="1:7" s="17" customFormat="1" ht="108.75" hidden="1">
      <c r="A59" s="4" t="s">
        <v>82</v>
      </c>
      <c r="B59" s="6">
        <v>41050100</v>
      </c>
      <c r="C59" s="36" t="s">
        <v>93</v>
      </c>
      <c r="D59" s="38"/>
      <c r="E59" s="38"/>
      <c r="F59" s="38">
        <f t="shared" si="1"/>
        <v>0</v>
      </c>
      <c r="G59" s="12" t="e">
        <f t="shared" si="3"/>
        <v>#DIV/0!</v>
      </c>
    </row>
    <row r="60" spans="1:7" s="17" customFormat="1" ht="62.25" hidden="1">
      <c r="A60" s="4" t="s">
        <v>83</v>
      </c>
      <c r="B60" s="6">
        <v>41050200</v>
      </c>
      <c r="C60" s="36" t="s">
        <v>94</v>
      </c>
      <c r="D60" s="38"/>
      <c r="E60" s="38"/>
      <c r="F60" s="38">
        <f t="shared" si="1"/>
        <v>0</v>
      </c>
      <c r="G60" s="12" t="e">
        <f t="shared" si="3"/>
        <v>#DIV/0!</v>
      </c>
    </row>
    <row r="61" spans="1:7" s="17" customFormat="1" ht="186.75" hidden="1">
      <c r="A61" s="4" t="s">
        <v>84</v>
      </c>
      <c r="B61" s="6">
        <v>41050300</v>
      </c>
      <c r="C61" s="36" t="s">
        <v>95</v>
      </c>
      <c r="D61" s="38"/>
      <c r="E61" s="38"/>
      <c r="F61" s="38">
        <f t="shared" si="1"/>
        <v>0</v>
      </c>
      <c r="G61" s="12" t="e">
        <f t="shared" si="3"/>
        <v>#DIV/0!</v>
      </c>
    </row>
    <row r="62" spans="1:7" s="17" customFormat="1" ht="78" hidden="1">
      <c r="A62" s="4" t="s">
        <v>85</v>
      </c>
      <c r="B62" s="6">
        <v>41050400</v>
      </c>
      <c r="C62" s="36" t="s">
        <v>107</v>
      </c>
      <c r="D62" s="38"/>
      <c r="E62" s="38"/>
      <c r="F62" s="38">
        <f t="shared" si="1"/>
        <v>0</v>
      </c>
      <c r="G62" s="12" t="e">
        <f t="shared" si="3"/>
        <v>#DIV/0!</v>
      </c>
    </row>
    <row r="63" spans="1:7" s="17" customFormat="1" ht="156" hidden="1">
      <c r="A63" s="4" t="s">
        <v>86</v>
      </c>
      <c r="B63" s="6">
        <v>41050700</v>
      </c>
      <c r="C63" s="37" t="s">
        <v>96</v>
      </c>
      <c r="D63" s="38"/>
      <c r="E63" s="38"/>
      <c r="F63" s="38">
        <f t="shared" si="1"/>
        <v>0</v>
      </c>
      <c r="G63" s="12" t="e">
        <f t="shared" si="3"/>
        <v>#DIV/0!</v>
      </c>
    </row>
    <row r="64" spans="1:7" s="17" customFormat="1" ht="62.25" hidden="1">
      <c r="A64" s="4" t="s">
        <v>87</v>
      </c>
      <c r="B64" s="6">
        <v>41050800</v>
      </c>
      <c r="C64" s="37" t="s">
        <v>108</v>
      </c>
      <c r="D64" s="38"/>
      <c r="E64" s="38"/>
      <c r="F64" s="38">
        <f t="shared" si="1"/>
        <v>0</v>
      </c>
      <c r="G64" s="12" t="e">
        <f t="shared" si="3"/>
        <v>#DIV/0!</v>
      </c>
    </row>
    <row r="65" spans="1:7" s="17" customFormat="1" ht="93" hidden="1">
      <c r="A65" s="4" t="s">
        <v>88</v>
      </c>
      <c r="B65" s="6">
        <v>41050900</v>
      </c>
      <c r="C65" s="37" t="s">
        <v>121</v>
      </c>
      <c r="D65" s="38"/>
      <c r="E65" s="38"/>
      <c r="F65" s="38">
        <f t="shared" si="1"/>
        <v>0</v>
      </c>
      <c r="G65" s="12" t="e">
        <f>E65/D65*100</f>
        <v>#DIV/0!</v>
      </c>
    </row>
    <row r="66" spans="1:7" s="17" customFormat="1" ht="49.5" customHeight="1">
      <c r="A66" s="4" t="s">
        <v>130</v>
      </c>
      <c r="B66" s="6">
        <v>41051000</v>
      </c>
      <c r="C66" s="37" t="s">
        <v>103</v>
      </c>
      <c r="D66" s="38">
        <v>1124280</v>
      </c>
      <c r="E66" s="38">
        <v>1124280</v>
      </c>
      <c r="F66" s="38">
        <f t="shared" si="1"/>
        <v>0</v>
      </c>
      <c r="G66" s="12">
        <f t="shared" si="3"/>
        <v>100</v>
      </c>
    </row>
    <row r="67" spans="1:7" s="17" customFormat="1" ht="53.25" customHeight="1">
      <c r="A67" s="4" t="s">
        <v>131</v>
      </c>
      <c r="B67" s="6">
        <v>41051200</v>
      </c>
      <c r="C67" s="37" t="s">
        <v>100</v>
      </c>
      <c r="D67" s="38">
        <v>71283</v>
      </c>
      <c r="E67" s="38">
        <v>71283</v>
      </c>
      <c r="F67" s="38">
        <f t="shared" si="1"/>
        <v>0</v>
      </c>
      <c r="G67" s="12">
        <f t="shared" si="3"/>
        <v>100</v>
      </c>
    </row>
    <row r="68" spans="1:7" s="17" customFormat="1" ht="62.25">
      <c r="A68" s="4" t="s">
        <v>89</v>
      </c>
      <c r="B68" s="6">
        <v>41051400</v>
      </c>
      <c r="C68" s="37" t="s">
        <v>101</v>
      </c>
      <c r="D68" s="38">
        <v>839977</v>
      </c>
      <c r="E68" s="38">
        <v>210201</v>
      </c>
      <c r="F68" s="38">
        <f t="shared" si="1"/>
        <v>-629776</v>
      </c>
      <c r="G68" s="12">
        <f t="shared" si="3"/>
        <v>25.024613769186537</v>
      </c>
    </row>
    <row r="69" spans="1:7" s="17" customFormat="1" ht="46.5" hidden="1">
      <c r="A69" s="4" t="s">
        <v>84</v>
      </c>
      <c r="B69" s="6">
        <v>41051500</v>
      </c>
      <c r="C69" s="36" t="s">
        <v>97</v>
      </c>
      <c r="D69" s="38">
        <v>0</v>
      </c>
      <c r="E69" s="38">
        <v>0</v>
      </c>
      <c r="F69" s="38">
        <f t="shared" si="1"/>
        <v>0</v>
      </c>
      <c r="G69" s="12" t="e">
        <f t="shared" si="3"/>
        <v>#DIV/0!</v>
      </c>
    </row>
    <row r="70" spans="1:7" s="17" customFormat="1" ht="46.5" hidden="1">
      <c r="A70" s="4" t="s">
        <v>122</v>
      </c>
      <c r="B70" s="6">
        <v>41051600</v>
      </c>
      <c r="C70" s="36" t="s">
        <v>106</v>
      </c>
      <c r="D70" s="38"/>
      <c r="E70" s="38"/>
      <c r="F70" s="38">
        <f t="shared" si="1"/>
        <v>0</v>
      </c>
      <c r="G70" s="12" t="e">
        <f t="shared" si="3"/>
        <v>#DIV/0!</v>
      </c>
    </row>
    <row r="71" spans="1:7" s="17" customFormat="1" ht="62.25">
      <c r="A71" s="4" t="s">
        <v>123</v>
      </c>
      <c r="B71" s="6">
        <v>41051700</v>
      </c>
      <c r="C71" s="36" t="s">
        <v>141</v>
      </c>
      <c r="D71" s="38">
        <v>74777</v>
      </c>
      <c r="E71" s="38">
        <v>74777</v>
      </c>
      <c r="F71" s="38">
        <f t="shared" si="1"/>
        <v>0</v>
      </c>
      <c r="G71" s="12">
        <f t="shared" si="3"/>
        <v>100</v>
      </c>
    </row>
    <row r="72" spans="1:7" s="17" customFormat="1" ht="27" customHeight="1">
      <c r="A72" s="4" t="s">
        <v>132</v>
      </c>
      <c r="B72" s="6">
        <v>41053900</v>
      </c>
      <c r="C72" s="36" t="s">
        <v>55</v>
      </c>
      <c r="D72" s="38">
        <v>5586502</v>
      </c>
      <c r="E72" s="38">
        <v>5490243.68</v>
      </c>
      <c r="F72" s="38">
        <f t="shared" si="1"/>
        <v>-96258.3200000003</v>
      </c>
      <c r="G72" s="12">
        <f t="shared" si="3"/>
        <v>98.27694825849879</v>
      </c>
    </row>
    <row r="73" spans="1:7" s="17" customFormat="1" ht="53.25" customHeight="1">
      <c r="A73" s="4" t="s">
        <v>133</v>
      </c>
      <c r="B73" s="6">
        <v>41055000</v>
      </c>
      <c r="C73" s="7" t="s">
        <v>124</v>
      </c>
      <c r="D73" s="38">
        <v>1327900</v>
      </c>
      <c r="E73" s="38">
        <v>1327900</v>
      </c>
      <c r="F73" s="38">
        <f t="shared" si="1"/>
        <v>0</v>
      </c>
      <c r="G73" s="12">
        <f t="shared" si="3"/>
        <v>100</v>
      </c>
    </row>
    <row r="74" spans="1:7" s="17" customFormat="1" ht="48" customHeight="1">
      <c r="A74" s="55" t="s">
        <v>138</v>
      </c>
      <c r="B74" s="56"/>
      <c r="C74" s="56"/>
      <c r="D74" s="38">
        <f>D48+D49</f>
        <v>486556964</v>
      </c>
      <c r="E74" s="38">
        <f>E48+E49</f>
        <v>497956914.2800001</v>
      </c>
      <c r="F74" s="38">
        <f t="shared" si="1"/>
        <v>11399950.28000009</v>
      </c>
      <c r="G74" s="12">
        <f t="shared" si="3"/>
        <v>102.34298368402351</v>
      </c>
    </row>
    <row r="75" spans="1:7" s="19" customFormat="1" ht="24" customHeight="1">
      <c r="A75" s="57" t="s">
        <v>33</v>
      </c>
      <c r="B75" s="58"/>
      <c r="C75" s="58"/>
      <c r="D75" s="58"/>
      <c r="E75" s="58"/>
      <c r="F75" s="58"/>
      <c r="G75" s="58"/>
    </row>
    <row r="76" spans="1:7" s="17" customFormat="1" ht="25.5" customHeight="1">
      <c r="A76" s="4">
        <v>1</v>
      </c>
      <c r="B76" s="6">
        <v>10000000</v>
      </c>
      <c r="C76" s="7" t="s">
        <v>2</v>
      </c>
      <c r="D76" s="38">
        <f>D79+D77+D78</f>
        <v>165000</v>
      </c>
      <c r="E76" s="38">
        <f>E79+E77+E78</f>
        <v>154058.6</v>
      </c>
      <c r="F76" s="38">
        <f aca="true" t="shared" si="4" ref="F76:F94">E76-D76</f>
        <v>-10941.399999999994</v>
      </c>
      <c r="G76" s="12">
        <f>E76/D76*100</f>
        <v>93.36884848484848</v>
      </c>
    </row>
    <row r="77" spans="1:7" s="17" customFormat="1" ht="41.25" customHeight="1" hidden="1">
      <c r="A77" s="4" t="s">
        <v>16</v>
      </c>
      <c r="B77" s="6">
        <v>12020000</v>
      </c>
      <c r="C77" s="7" t="s">
        <v>79</v>
      </c>
      <c r="D77" s="38">
        <v>0</v>
      </c>
      <c r="E77" s="38">
        <v>0</v>
      </c>
      <c r="F77" s="38">
        <f>E77-D77</f>
        <v>0</v>
      </c>
      <c r="G77" s="12" t="s">
        <v>47</v>
      </c>
    </row>
    <row r="78" spans="1:7" s="17" customFormat="1" ht="69.75" customHeight="1" hidden="1">
      <c r="A78" s="4" t="s">
        <v>17</v>
      </c>
      <c r="B78" s="6">
        <v>18041500</v>
      </c>
      <c r="C78" s="7" t="s">
        <v>56</v>
      </c>
      <c r="D78" s="38">
        <v>0</v>
      </c>
      <c r="E78" s="38">
        <v>0</v>
      </c>
      <c r="F78" s="38">
        <f>E78-D78</f>
        <v>0</v>
      </c>
      <c r="G78" s="12" t="s">
        <v>47</v>
      </c>
    </row>
    <row r="79" spans="1:7" s="17" customFormat="1" ht="28.5" customHeight="1">
      <c r="A79" s="4" t="s">
        <v>15</v>
      </c>
      <c r="B79" s="6">
        <v>19000000</v>
      </c>
      <c r="C79" s="7" t="s">
        <v>4</v>
      </c>
      <c r="D79" s="38">
        <v>165000</v>
      </c>
      <c r="E79" s="38">
        <v>154058.6</v>
      </c>
      <c r="F79" s="38">
        <f t="shared" si="4"/>
        <v>-10941.399999999994</v>
      </c>
      <c r="G79" s="12">
        <f>E79/D79*100</f>
        <v>93.36884848484848</v>
      </c>
    </row>
    <row r="80" spans="1:7" s="17" customFormat="1" ht="78" hidden="1">
      <c r="A80" s="4" t="s">
        <v>34</v>
      </c>
      <c r="B80" s="6">
        <v>18041500</v>
      </c>
      <c r="C80" s="11" t="s">
        <v>56</v>
      </c>
      <c r="D80" s="38"/>
      <c r="E80" s="38"/>
      <c r="F80" s="38">
        <f t="shared" si="4"/>
        <v>0</v>
      </c>
      <c r="G80" s="12" t="s">
        <v>47</v>
      </c>
    </row>
    <row r="81" spans="1:7" s="17" customFormat="1" ht="24.75" customHeight="1">
      <c r="A81" s="4" t="s">
        <v>21</v>
      </c>
      <c r="B81" s="6">
        <v>20000000</v>
      </c>
      <c r="C81" s="7" t="s">
        <v>5</v>
      </c>
      <c r="D81" s="38">
        <f>D82+D84+D83</f>
        <v>7804894.5</v>
      </c>
      <c r="E81" s="38">
        <f>E83+E84+E82</f>
        <v>6439108.7299999995</v>
      </c>
      <c r="F81" s="38">
        <f t="shared" si="4"/>
        <v>-1365785.7700000005</v>
      </c>
      <c r="G81" s="12">
        <f>E81/D81*100</f>
        <v>82.50090670668257</v>
      </c>
    </row>
    <row r="82" spans="1:7" s="17" customFormat="1" ht="40.5" customHeight="1">
      <c r="A82" s="4" t="s">
        <v>22</v>
      </c>
      <c r="B82" s="6">
        <v>21110000</v>
      </c>
      <c r="C82" s="7" t="s">
        <v>127</v>
      </c>
      <c r="D82" s="38">
        <v>0</v>
      </c>
      <c r="E82" s="38">
        <v>4115.31</v>
      </c>
      <c r="F82" s="38">
        <f t="shared" si="4"/>
        <v>4115.31</v>
      </c>
      <c r="G82" s="12" t="s">
        <v>47</v>
      </c>
    </row>
    <row r="83" spans="1:7" s="17" customFormat="1" ht="30.75" hidden="1">
      <c r="A83" s="4" t="s">
        <v>23</v>
      </c>
      <c r="B83" s="6">
        <v>24170000</v>
      </c>
      <c r="C83" s="7" t="s">
        <v>42</v>
      </c>
      <c r="D83" s="38">
        <v>0</v>
      </c>
      <c r="E83" s="38">
        <v>0</v>
      </c>
      <c r="F83" s="38">
        <f t="shared" si="4"/>
        <v>0</v>
      </c>
      <c r="G83" s="12" t="s">
        <v>47</v>
      </c>
    </row>
    <row r="84" spans="1:7" s="17" customFormat="1" ht="25.5" customHeight="1">
      <c r="A84" s="4" t="s">
        <v>24</v>
      </c>
      <c r="B84" s="6">
        <v>25000000</v>
      </c>
      <c r="C84" s="7" t="s">
        <v>137</v>
      </c>
      <c r="D84" s="38">
        <v>7804894.5</v>
      </c>
      <c r="E84" s="38">
        <v>6434993.42</v>
      </c>
      <c r="F84" s="38">
        <f t="shared" si="4"/>
        <v>-1369901.08</v>
      </c>
      <c r="G84" s="12">
        <f>E84/D84*100</f>
        <v>82.44817940844685</v>
      </c>
    </row>
    <row r="85" spans="1:7" s="17" customFormat="1" ht="22.5" customHeight="1" hidden="1">
      <c r="A85" s="4" t="s">
        <v>27</v>
      </c>
      <c r="B85" s="6">
        <v>30000000</v>
      </c>
      <c r="C85" s="7" t="s">
        <v>9</v>
      </c>
      <c r="D85" s="38">
        <f>D87+D86</f>
        <v>0</v>
      </c>
      <c r="E85" s="38">
        <f>E87+E86</f>
        <v>0</v>
      </c>
      <c r="F85" s="38">
        <f t="shared" si="4"/>
        <v>0</v>
      </c>
      <c r="G85" s="12" t="s">
        <v>47</v>
      </c>
    </row>
    <row r="86" spans="1:7" s="17" customFormat="1" ht="46.5" hidden="1">
      <c r="A86" s="4" t="s">
        <v>28</v>
      </c>
      <c r="B86" s="6">
        <v>31030000</v>
      </c>
      <c r="C86" s="7" t="s">
        <v>72</v>
      </c>
      <c r="D86" s="38">
        <v>0</v>
      </c>
      <c r="E86" s="38"/>
      <c r="F86" s="38">
        <f t="shared" si="4"/>
        <v>0</v>
      </c>
      <c r="G86" s="12" t="s">
        <v>47</v>
      </c>
    </row>
    <row r="87" spans="1:7" s="17" customFormat="1" ht="108.75" hidden="1">
      <c r="A87" s="4" t="s">
        <v>71</v>
      </c>
      <c r="B87" s="6">
        <v>33010100</v>
      </c>
      <c r="C87" s="7" t="s">
        <v>61</v>
      </c>
      <c r="D87" s="38">
        <v>0</v>
      </c>
      <c r="E87" s="38">
        <v>0</v>
      </c>
      <c r="F87" s="38">
        <f t="shared" si="4"/>
        <v>0</v>
      </c>
      <c r="G87" s="12" t="s">
        <v>47</v>
      </c>
    </row>
    <row r="88" spans="1:7" s="17" customFormat="1" ht="51.75" customHeight="1">
      <c r="A88" s="4" t="s">
        <v>27</v>
      </c>
      <c r="B88" s="6">
        <v>50110000</v>
      </c>
      <c r="C88" s="20" t="s">
        <v>57</v>
      </c>
      <c r="D88" s="38">
        <v>131000</v>
      </c>
      <c r="E88" s="38">
        <v>134893</v>
      </c>
      <c r="F88" s="38">
        <f t="shared" si="4"/>
        <v>3893</v>
      </c>
      <c r="G88" s="12">
        <f>E88/D88*100</f>
        <v>102.97175572519083</v>
      </c>
    </row>
    <row r="89" spans="1:7" s="17" customFormat="1" ht="45" customHeight="1">
      <c r="A89" s="55" t="s">
        <v>109</v>
      </c>
      <c r="B89" s="56"/>
      <c r="C89" s="56"/>
      <c r="D89" s="38">
        <f>D88+D81+D76+D85</f>
        <v>8100894.5</v>
      </c>
      <c r="E89" s="38">
        <f>E88+E81+E76+E85</f>
        <v>6728060.329999999</v>
      </c>
      <c r="F89" s="38">
        <f t="shared" si="4"/>
        <v>-1372834.1700000009</v>
      </c>
      <c r="G89" s="12">
        <f aca="true" t="shared" si="5" ref="G89:G94">E89/D89*100</f>
        <v>83.05330145948696</v>
      </c>
    </row>
    <row r="90" spans="1:7" s="17" customFormat="1" ht="68.25" customHeight="1" hidden="1">
      <c r="A90" s="4" t="s">
        <v>38</v>
      </c>
      <c r="B90" s="6">
        <v>41035101</v>
      </c>
      <c r="C90" s="21" t="s">
        <v>36</v>
      </c>
      <c r="D90" s="38">
        <v>0</v>
      </c>
      <c r="E90" s="38">
        <v>0</v>
      </c>
      <c r="F90" s="38">
        <f t="shared" si="4"/>
        <v>0</v>
      </c>
      <c r="G90" s="12" t="e">
        <f t="shared" si="5"/>
        <v>#DIV/0!</v>
      </c>
    </row>
    <row r="91" spans="1:7" s="17" customFormat="1" ht="197.25" customHeight="1" hidden="1">
      <c r="A91" s="4" t="s">
        <v>43</v>
      </c>
      <c r="B91" s="6">
        <v>41036601</v>
      </c>
      <c r="C91" s="16" t="s">
        <v>44</v>
      </c>
      <c r="D91" s="38">
        <v>0</v>
      </c>
      <c r="E91" s="38">
        <v>0</v>
      </c>
      <c r="F91" s="38">
        <f t="shared" si="4"/>
        <v>0</v>
      </c>
      <c r="G91" s="12" t="e">
        <f t="shared" si="5"/>
        <v>#DIV/0!</v>
      </c>
    </row>
    <row r="92" spans="1:7" s="17" customFormat="1" ht="78">
      <c r="A92" s="4" t="s">
        <v>110</v>
      </c>
      <c r="B92" s="6">
        <v>41052600</v>
      </c>
      <c r="C92" s="16" t="s">
        <v>111</v>
      </c>
      <c r="D92" s="38">
        <v>1500000</v>
      </c>
      <c r="E92" s="38">
        <v>1500000</v>
      </c>
      <c r="F92" s="38">
        <f t="shared" si="4"/>
        <v>0</v>
      </c>
      <c r="G92" s="12">
        <f t="shared" si="5"/>
        <v>100</v>
      </c>
    </row>
    <row r="93" spans="1:7" s="17" customFormat="1" ht="39.75" customHeight="1">
      <c r="A93" s="55" t="s">
        <v>112</v>
      </c>
      <c r="B93" s="56"/>
      <c r="C93" s="56"/>
      <c r="D93" s="38">
        <f>D89+D92</f>
        <v>9600894.5</v>
      </c>
      <c r="E93" s="38">
        <f>E89+E92</f>
        <v>8228060.329999999</v>
      </c>
      <c r="F93" s="38">
        <f t="shared" si="4"/>
        <v>-1372834.1700000009</v>
      </c>
      <c r="G93" s="12">
        <f t="shared" si="5"/>
        <v>85.7009764038132</v>
      </c>
    </row>
    <row r="94" spans="1:7" s="17" customFormat="1" ht="33" customHeight="1">
      <c r="A94" s="55" t="s">
        <v>35</v>
      </c>
      <c r="B94" s="56"/>
      <c r="C94" s="56"/>
      <c r="D94" s="38">
        <f>D93+D74</f>
        <v>496157858.5</v>
      </c>
      <c r="E94" s="38">
        <f>E93+E74</f>
        <v>506184974.6100001</v>
      </c>
      <c r="F94" s="38">
        <f t="shared" si="4"/>
        <v>10027116.110000074</v>
      </c>
      <c r="G94" s="12">
        <f t="shared" si="5"/>
        <v>102.02095279520805</v>
      </c>
    </row>
    <row r="95" spans="1:7" s="17" customFormat="1" ht="17.25" hidden="1">
      <c r="A95" s="9"/>
      <c r="B95" s="8"/>
      <c r="C95" s="8"/>
      <c r="D95" s="13"/>
      <c r="E95" s="13"/>
      <c r="F95" s="13"/>
      <c r="G95" s="14"/>
    </row>
    <row r="96" spans="1:7" s="29" customFormat="1" ht="40.5" customHeight="1">
      <c r="A96" s="60" t="s">
        <v>149</v>
      </c>
      <c r="B96" s="60"/>
      <c r="C96" s="60"/>
      <c r="D96" s="30"/>
      <c r="E96" s="30"/>
      <c r="F96" s="47" t="s">
        <v>148</v>
      </c>
      <c r="G96" s="47"/>
    </row>
    <row r="97" spans="1:6" ht="12.75">
      <c r="A97" s="22"/>
      <c r="B97" s="19"/>
      <c r="C97" s="19"/>
      <c r="D97" s="23"/>
      <c r="E97" s="23"/>
      <c r="F97" s="23"/>
    </row>
    <row r="98" spans="1:6" ht="12.75">
      <c r="A98" s="10"/>
      <c r="B98" s="2"/>
      <c r="C98" s="2"/>
      <c r="F98" s="24"/>
    </row>
    <row r="99" spans="1:6" ht="12.75">
      <c r="A99" s="10"/>
      <c r="B99" s="2"/>
      <c r="C99" s="2"/>
      <c r="F99" s="24"/>
    </row>
    <row r="100" spans="1:6" ht="12.75">
      <c r="A100" s="10"/>
      <c r="B100" s="2"/>
      <c r="C100" s="2"/>
      <c r="F100" s="24"/>
    </row>
    <row r="101" spans="1:6" ht="12.75">
      <c r="A101" s="10"/>
      <c r="B101" s="2"/>
      <c r="C101" s="2"/>
      <c r="F101" s="24"/>
    </row>
    <row r="102" spans="1:6" ht="12.75">
      <c r="A102" s="10"/>
      <c r="B102" s="2"/>
      <c r="C102" s="2"/>
      <c r="F102" s="24"/>
    </row>
    <row r="103" spans="1:6" ht="12.75">
      <c r="A103" s="10"/>
      <c r="B103" s="2"/>
      <c r="C103" s="2"/>
      <c r="F103" s="24"/>
    </row>
    <row r="104" spans="1:6" ht="12.75">
      <c r="A104" s="10"/>
      <c r="B104" s="2"/>
      <c r="C104" s="2"/>
      <c r="F104" s="24"/>
    </row>
    <row r="105" spans="1:6" ht="12.75">
      <c r="A105" s="10"/>
      <c r="B105" s="2"/>
      <c r="C105" s="2"/>
      <c r="F105" s="24"/>
    </row>
    <row r="106" spans="1:6" ht="12.75">
      <c r="A106" s="10"/>
      <c r="B106" s="2"/>
      <c r="C106" s="2"/>
      <c r="F106" s="24"/>
    </row>
    <row r="107" spans="1:6" ht="12.75">
      <c r="A107" s="10"/>
      <c r="B107" s="2"/>
      <c r="C107" s="2"/>
      <c r="F107" s="24"/>
    </row>
    <row r="108" spans="1:6" ht="12.75">
      <c r="A108" s="10"/>
      <c r="B108" s="2"/>
      <c r="C108" s="2"/>
      <c r="F108" s="24"/>
    </row>
    <row r="109" spans="1:6" ht="12.75">
      <c r="A109" s="10"/>
      <c r="B109" s="2"/>
      <c r="C109" s="2"/>
      <c r="F109" s="24"/>
    </row>
    <row r="110" spans="1:11" s="15" customFormat="1" ht="12.75">
      <c r="A110" s="10"/>
      <c r="B110" s="2"/>
      <c r="C110" s="2"/>
      <c r="D110" s="24"/>
      <c r="E110" s="24"/>
      <c r="F110" s="24"/>
      <c r="H110" s="1"/>
      <c r="I110" s="1"/>
      <c r="J110" s="1"/>
      <c r="K110" s="1"/>
    </row>
    <row r="111" spans="1:11" s="15" customFormat="1" ht="12.75">
      <c r="A111" s="10"/>
      <c r="B111" s="2"/>
      <c r="C111" s="2"/>
      <c r="D111" s="24"/>
      <c r="E111" s="24"/>
      <c r="F111" s="24"/>
      <c r="H111" s="1"/>
      <c r="I111" s="1"/>
      <c r="J111" s="1"/>
      <c r="K111" s="1"/>
    </row>
    <row r="112" spans="1:11" s="15" customFormat="1" ht="12.75">
      <c r="A112" s="10"/>
      <c r="B112" s="2"/>
      <c r="C112" s="2"/>
      <c r="D112" s="24"/>
      <c r="E112" s="24"/>
      <c r="F112" s="24"/>
      <c r="H112" s="1"/>
      <c r="I112" s="1"/>
      <c r="J112" s="1"/>
      <c r="K112" s="1"/>
    </row>
  </sheetData>
  <sheetProtection/>
  <mergeCells count="21">
    <mergeCell ref="A93:C93"/>
    <mergeCell ref="A94:C94"/>
    <mergeCell ref="A96:C96"/>
    <mergeCell ref="F96:G96"/>
    <mergeCell ref="F10:F12"/>
    <mergeCell ref="G10:G12"/>
    <mergeCell ref="A14:G14"/>
    <mergeCell ref="A48:C48"/>
    <mergeCell ref="E10:E12"/>
    <mergeCell ref="A75:G75"/>
    <mergeCell ref="A74:C74"/>
    <mergeCell ref="D10:D12"/>
    <mergeCell ref="A89:C89"/>
    <mergeCell ref="B4:G4"/>
    <mergeCell ref="A5:G5"/>
    <mergeCell ref="A6:G6"/>
    <mergeCell ref="A7:B7"/>
    <mergeCell ref="A8:B8"/>
    <mergeCell ref="A10:A12"/>
    <mergeCell ref="B10:B12"/>
    <mergeCell ref="C10:C12"/>
  </mergeCells>
  <printOptions horizontalCentered="1"/>
  <pageMargins left="0.35433070866141736" right="0.3937007874015748" top="1.5748031496062993" bottom="0.3937007874015748" header="0" footer="0"/>
  <pageSetup fitToHeight="3" horizontalDpi="600" verticalDpi="600" orientation="landscape" paperSize="9" scale="90" r:id="rId1"/>
  <headerFooter differentFirst="1" alignWithMargins="0">
    <oddFooter>&amp;C&amp;P</oddFooter>
  </headerFooter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2021-11-10T07:35:54Z</cp:lastPrinted>
  <dcterms:created xsi:type="dcterms:W3CDTF">2011-04-11T13:37:59Z</dcterms:created>
  <dcterms:modified xsi:type="dcterms:W3CDTF">2021-11-10T07:38:51Z</dcterms:modified>
  <cp:category/>
  <cp:version/>
  <cp:contentType/>
  <cp:contentStatus/>
</cp:coreProperties>
</file>